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5450" windowHeight="508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<sst xmlns="http://schemas.openxmlformats.org/spreadsheetml/2006/main" count="112" uniqueCount="70">
  <si>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</si>
  <si>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</si>
  <si>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</si>
  <si>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</si>
  <si>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</si>
  <si>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</si>
  <si>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</si>
  <si>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</si>
  <si>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</si>
  <si>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</si>
  <si>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</si>
  <si>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</si>
  <si>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</si>
  <si>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</si>
  <si>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</si>
  <si>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</si>
  <si>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</si>
  <si>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</si>
  <si>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</si>
  <si>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</si>
  <si>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Alto Cargo:</t>
  </si>
  <si>
    <t>Agenda 1</t>
  </si>
  <si>
    <t>Agenda 2</t>
  </si>
  <si>
    <t>Agenda 3</t>
  </si>
  <si>
    <t>…</t>
  </si>
  <si>
    <t>Lugar y fechas</t>
  </si>
  <si>
    <t>Motivo</t>
  </si>
  <si>
    <t>Coste satisfecho</t>
  </si>
  <si>
    <t>Concepto</t>
  </si>
  <si>
    <t>Adjudicatario</t>
  </si>
  <si>
    <t>Medio transporte y/o Hotel</t>
  </si>
  <si>
    <t>En euros</t>
  </si>
  <si>
    <t>Objeto</t>
  </si>
  <si>
    <t>º</t>
  </si>
  <si>
    <t>711A</t>
  </si>
  <si>
    <t>712F</t>
  </si>
  <si>
    <t>711B</t>
  </si>
  <si>
    <t>531B</t>
  </si>
  <si>
    <t>FRANCISCO JOSÉ GONZÁLEZ RODRÍGUEZ</t>
  </si>
  <si>
    <t>712D</t>
  </si>
  <si>
    <t>ALEJANDRO CALVO RODRIGUEZ</t>
  </si>
  <si>
    <t>CONSEJERO</t>
  </si>
  <si>
    <t>SATURNINO RODRIGUEZ GALAN</t>
  </si>
  <si>
    <t>MARIA BEGOÑA LÓPEZ FERNÁNDEZ</t>
  </si>
  <si>
    <t>FERNANDO PRENDES FERNANDEZ-HERES</t>
  </si>
  <si>
    <t>DAVID VILLAR GARCIA</t>
  </si>
  <si>
    <t>443F</t>
  </si>
  <si>
    <t>INDEMNIZACIONES POR RAZÓN DE SERVICIO ABONADAS A ALTOS CARGOS EN EL AÑO 2021</t>
  </si>
  <si>
    <t>GARCÍA LÓPEZ, JORGE</t>
  </si>
  <si>
    <t>VICECONSEJERO DE INFRAESTRUCTURAS, MOV. Y TERRIT.</t>
  </si>
  <si>
    <t>17.07.513H</t>
  </si>
  <si>
    <t>DÍAZ LÓPEZ, MARÍA ESTHER</t>
  </si>
  <si>
    <t>D.G. DE INFRAESTRUCTURAS VIARIAS Y PORTUARIAS</t>
  </si>
  <si>
    <t>10.03.513H</t>
  </si>
  <si>
    <t>CALDEVILLA SUÁREZ, JOSÉ MANUEL</t>
  </si>
  <si>
    <t>D. AGENCIA AST. TRANSP. Y MOVILIDAD</t>
  </si>
  <si>
    <t>10.04.513G</t>
  </si>
  <si>
    <t>PUENTE LANDÁZURI, SONIA</t>
  </si>
  <si>
    <t>D.G. ORDENACIÓN DEL TERRIT. Y URB.</t>
  </si>
  <si>
    <t>10.05.433B</t>
  </si>
  <si>
    <t>DIRECTOR GENERAL DE GANADERÍA Y SANIDAD ANIMAL</t>
  </si>
  <si>
    <t>DIRECTORA GENERAL DE DESARROLLO RURAL Y AGROALIMENTACIÓN</t>
  </si>
  <si>
    <t>DIRECTOR GENERAL DE INFRAESTRUCTURAS RURALES Y MONTES</t>
  </si>
  <si>
    <t>DIRECTOR GENERAL DE PESCA MARÍTIMA</t>
  </si>
  <si>
    <t>DIRECTOR GENERAL DE MEDIO NATURAL Y PLANIFICACIÓN RURAL</t>
  </si>
  <si>
    <t>SANDRA GONZÁLEZ TEJÓN</t>
  </si>
  <si>
    <t>SECRETARIA GENERAL</t>
  </si>
  <si>
    <t>ROCIO HUERTA MIGUEL</t>
  </si>
  <si>
    <t>DIRECTORA GENERAL</t>
  </si>
  <si>
    <t>CONSEJERÍA DE MEDIO RURAL Y COHESIÓN TERRITORIAL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</si>
</sst>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double">
        <color indexed="55"/>
      </right>
      <top style="thin">
        <color indexed="55"/>
      </top>
      <bottom style="double"/>
    </border>
    <border>
      <left style="double">
        <color indexed="55"/>
      </left>
      <right style="double">
        <color indexed="55"/>
      </right>
      <top/>
      <bottom style="double"/>
    </border>
    <border>
      <left>
        <color indexed="63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double">
        <color indexed="55"/>
      </right>
      <top/>
      <bottom style="double"/>
    </border>
    <border>
      <left/>
      <right style="thin">
        <color indexed="55"/>
      </right>
      <top/>
      <bottom style="double"/>
    </border>
    <border>
      <left style="thin">
        <color indexed="55"/>
      </left>
      <right style="thin">
        <color indexed="55"/>
      </right>
      <top/>
      <bottom style="double"/>
    </border>
    <border>
      <left/>
      <right style="double">
        <color indexed="55"/>
      </right>
      <top/>
      <bottom style="double"/>
    </border>
    <border>
      <left/>
      <right>
        <color indexed="63"/>
      </right>
      <top style="double"/>
      <bottom/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right"/>
    </xf>
    <xf numFmtId="164" fontId="9" fillId="33" borderId="20" xfId="0" applyNumberFormat="1" applyFont="1" applyFill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19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164" fontId="4" fillId="0" borderId="23" xfId="0" applyNumberFormat="1" applyFont="1" applyFill="1" applyBorder="1" applyAlignment="1" quotePrefix="1">
      <alignment horizontal="right"/>
    </xf>
    <xf numFmtId="164" fontId="9" fillId="33" borderId="24" xfId="0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2" borderId="2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horizontal="center"/>
    </xf>
    <xf numFmtId="164" fontId="11" fillId="32" borderId="34" xfId="0" applyNumberFormat="1" applyFont="1" applyFill="1" applyBorder="1" applyAlignment="1">
      <alignment horizontal="right"/>
    </xf>
    <xf numFmtId="164" fontId="4" fillId="0" borderId="31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9" fillId="33" borderId="36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 quotePrefix="1">
      <alignment horizontal="right"/>
    </xf>
    <xf numFmtId="164" fontId="9" fillId="33" borderId="33" xfId="0" applyNumberFormat="1" applyFont="1" applyFill="1" applyBorder="1" applyAlignment="1" quotePrefix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9" fillId="33" borderId="33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4" fontId="10" fillId="32" borderId="39" xfId="0" applyNumberFormat="1" applyFont="1" applyFill="1" applyBorder="1" applyAlignment="1">
      <alignment horizontal="right"/>
    </xf>
    <xf numFmtId="0" fontId="7" fillId="0" borderId="40" xfId="0" applyFont="1" applyBorder="1" applyAlignment="1">
      <alignment/>
    </xf>
    <xf numFmtId="0" fontId="7" fillId="34" borderId="26" xfId="0" applyFont="1" applyFill="1" applyBorder="1" applyAlignment="1">
      <alignment horizontal="left"/>
    </xf>
    <xf numFmtId="0" fontId="6" fillId="32" borderId="41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32" borderId="4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="85" zoomScaleNormal="85" zoomScalePageLayoutView="0" workbookViewId="0" topLeftCell="A1">
      <pane xSplit="3" ySplit="7" topLeftCell="AC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6" sqref="C6"/>
    </sheetView>
  </sheetViews>
  <sheetFormatPr defaultColWidth="11.421875" defaultRowHeight="15"/>
  <cols>
    <col min="1" max="1" width="33.421875" style="0" customWidth="1"/>
    <col min="2" max="2" width="30.421875" style="0" customWidth="1"/>
    <col min="3" max="3" width="24.28125" style="0" customWidth="1"/>
  </cols>
  <sheetData>
    <row r="1" spans="1:43" ht="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72" t="s">
        <v>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0</v>
      </c>
      <c r="B5" s="9" t="s">
        <v>1</v>
      </c>
      <c r="C5" s="10" t="s">
        <v>2</v>
      </c>
      <c r="D5" s="73" t="s">
        <v>3</v>
      </c>
      <c r="E5" s="68"/>
      <c r="F5" s="11"/>
      <c r="G5" s="67" t="s">
        <v>4</v>
      </c>
      <c r="H5" s="68"/>
      <c r="I5" s="11"/>
      <c r="J5" s="67" t="s">
        <v>5</v>
      </c>
      <c r="K5" s="68"/>
      <c r="L5" s="11"/>
      <c r="M5" s="67" t="s">
        <v>6</v>
      </c>
      <c r="N5" s="68"/>
      <c r="O5" s="11"/>
      <c r="P5" s="67" t="s">
        <v>7</v>
      </c>
      <c r="Q5" s="68"/>
      <c r="R5" s="11"/>
      <c r="S5" s="67" t="s">
        <v>8</v>
      </c>
      <c r="T5" s="68"/>
      <c r="U5" s="11"/>
      <c r="V5" s="67" t="s">
        <v>9</v>
      </c>
      <c r="W5" s="68"/>
      <c r="X5" s="11"/>
      <c r="Y5" s="67" t="s">
        <v>10</v>
      </c>
      <c r="Z5" s="68"/>
      <c r="AA5" s="11"/>
      <c r="AB5" s="67" t="s">
        <v>11</v>
      </c>
      <c r="AC5" s="68"/>
      <c r="AD5" s="11"/>
      <c r="AE5" s="67" t="s">
        <v>12</v>
      </c>
      <c r="AF5" s="68"/>
      <c r="AG5" s="11"/>
      <c r="AH5" s="67" t="s">
        <v>13</v>
      </c>
      <c r="AI5" s="68"/>
      <c r="AJ5" s="11"/>
      <c r="AK5" s="67" t="s">
        <v>14</v>
      </c>
      <c r="AL5" s="68"/>
      <c r="AM5" s="11"/>
      <c r="AN5" s="69" t="s">
        <v>15</v>
      </c>
      <c r="AO5" s="70"/>
      <c r="AP5" s="70"/>
      <c r="AQ5" s="71"/>
    </row>
    <row r="6" spans="1:43" ht="53.25" thickBot="1" thickTop="1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17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5.75" thickTop="1">
      <c r="A7" s="66" t="s">
        <v>40</v>
      </c>
      <c r="B7" s="33" t="s">
        <v>41</v>
      </c>
      <c r="C7" s="34" t="s">
        <v>34</v>
      </c>
      <c r="D7" s="36">
        <v>0</v>
      </c>
      <c r="E7" s="36">
        <v>0</v>
      </c>
      <c r="F7" s="22">
        <f>SUM(D7:E7)</f>
        <v>0</v>
      </c>
      <c r="G7" s="36">
        <v>0</v>
      </c>
      <c r="H7" s="36">
        <v>0</v>
      </c>
      <c r="I7" s="37">
        <f>SUM(G7:H7)</f>
        <v>0</v>
      </c>
      <c r="J7" s="23">
        <v>0</v>
      </c>
      <c r="K7" s="24">
        <v>0</v>
      </c>
      <c r="L7" s="22">
        <f>SUM(J7:K7)</f>
        <v>0</v>
      </c>
      <c r="M7" s="36">
        <v>0</v>
      </c>
      <c r="N7" s="36">
        <v>0</v>
      </c>
      <c r="O7" s="37">
        <f>SUM(M7:N7)</f>
        <v>0</v>
      </c>
      <c r="P7" s="36">
        <v>80.01</v>
      </c>
      <c r="Q7" s="36">
        <v>0</v>
      </c>
      <c r="R7" s="37">
        <f>SUM(P7:Q7)</f>
        <v>80.01</v>
      </c>
      <c r="S7" s="36">
        <v>0</v>
      </c>
      <c r="T7" s="36">
        <v>0</v>
      </c>
      <c r="U7" s="37">
        <f>SUM(S7:T7)</f>
        <v>0</v>
      </c>
      <c r="V7" s="21">
        <v>0</v>
      </c>
      <c r="W7" s="25">
        <v>0</v>
      </c>
      <c r="X7" s="22">
        <f>SUM(V7:W7)</f>
        <v>0</v>
      </c>
      <c r="Y7" s="36">
        <v>0</v>
      </c>
      <c r="Z7" s="36">
        <v>0</v>
      </c>
      <c r="AA7" s="22">
        <f>SUM(Y7:Z7)</f>
        <v>0</v>
      </c>
      <c r="AB7" s="21">
        <v>0</v>
      </c>
      <c r="AC7" s="25">
        <v>0</v>
      </c>
      <c r="AD7" s="22">
        <v>0</v>
      </c>
      <c r="AE7" s="29">
        <f>26.67+53.34+155.9</f>
        <v>235.91000000000003</v>
      </c>
      <c r="AF7" s="31">
        <f>171.76+89.55+51.3</f>
        <v>312.61</v>
      </c>
      <c r="AG7" s="22">
        <f>SUM(AE7:AF7)</f>
        <v>548.52</v>
      </c>
      <c r="AH7" s="21">
        <v>0</v>
      </c>
      <c r="AI7" s="25">
        <v>0</v>
      </c>
      <c r="AJ7" s="22">
        <v>0</v>
      </c>
      <c r="AK7" s="29">
        <v>0</v>
      </c>
      <c r="AL7" s="31">
        <v>0</v>
      </c>
      <c r="AM7" s="30">
        <f>SUM(AK7:AL7)</f>
        <v>0</v>
      </c>
      <c r="AN7" s="26">
        <f>D7+G7+J7+M7+P7+S7+V7+Y7+AB7+AE7+AH7+AK7</f>
        <v>315.92</v>
      </c>
      <c r="AO7" s="27">
        <f>E7+H7+K7+N7+Q7+T7+W7+Z7+AC7+AF7+AI7+AL7</f>
        <v>312.61</v>
      </c>
      <c r="AP7" s="27"/>
      <c r="AQ7" s="28"/>
    </row>
    <row r="8" spans="1:43" ht="15">
      <c r="A8" s="44" t="s">
        <v>65</v>
      </c>
      <c r="B8" s="45" t="s">
        <v>66</v>
      </c>
      <c r="C8" s="46" t="s">
        <v>34</v>
      </c>
      <c r="D8" s="29">
        <v>0</v>
      </c>
      <c r="E8" s="29">
        <v>0</v>
      </c>
      <c r="F8" s="22">
        <v>0</v>
      </c>
      <c r="G8" s="36">
        <v>0</v>
      </c>
      <c r="H8" s="36">
        <v>0</v>
      </c>
      <c r="I8" s="37">
        <v>0</v>
      </c>
      <c r="J8" s="23">
        <v>0</v>
      </c>
      <c r="K8" s="24">
        <v>0</v>
      </c>
      <c r="L8" s="22">
        <v>0</v>
      </c>
      <c r="M8" s="29">
        <v>0</v>
      </c>
      <c r="N8" s="31">
        <v>0</v>
      </c>
      <c r="O8" s="30">
        <v>0</v>
      </c>
      <c r="P8" s="36">
        <v>0</v>
      </c>
      <c r="Q8" s="36">
        <v>0</v>
      </c>
      <c r="R8" s="37">
        <v>0</v>
      </c>
      <c r="S8" s="29">
        <v>53.34</v>
      </c>
      <c r="T8" s="31">
        <v>0</v>
      </c>
      <c r="U8" s="37">
        <f>SUM(S8:T8)</f>
        <v>53.34</v>
      </c>
      <c r="V8" s="21">
        <v>0</v>
      </c>
      <c r="W8" s="25">
        <v>0</v>
      </c>
      <c r="X8" s="22">
        <f>SUM(V8:W8)</f>
        <v>0</v>
      </c>
      <c r="Y8" s="29">
        <v>0</v>
      </c>
      <c r="Z8" s="31">
        <v>0</v>
      </c>
      <c r="AA8" s="22">
        <f>SUM(Y8:Z8)</f>
        <v>0</v>
      </c>
      <c r="AB8" s="21">
        <v>0</v>
      </c>
      <c r="AC8" s="25">
        <v>0</v>
      </c>
      <c r="AD8" s="22">
        <v>0</v>
      </c>
      <c r="AE8" s="29">
        <v>0</v>
      </c>
      <c r="AF8" s="31">
        <v>0</v>
      </c>
      <c r="AG8" s="30">
        <v>0</v>
      </c>
      <c r="AH8" s="21">
        <v>0</v>
      </c>
      <c r="AI8" s="25">
        <v>0</v>
      </c>
      <c r="AJ8" s="22">
        <v>0</v>
      </c>
      <c r="AK8" s="21">
        <v>0</v>
      </c>
      <c r="AL8" s="25">
        <v>0</v>
      </c>
      <c r="AM8" s="22">
        <v>0</v>
      </c>
      <c r="AN8" s="26">
        <f aca="true" t="shared" si="0" ref="AN8:AN18">D8+G8+J8+M8+P8+S8+V8+Y8+AB8+AE8+AH8+AK8</f>
        <v>53.34</v>
      </c>
      <c r="AO8" s="27">
        <f aca="true" t="shared" si="1" ref="AO8:AO18">E8+H8+K8+N8+Q8+T8+W8+Z8+AC8+AF8+AI8+AL8</f>
        <v>0</v>
      </c>
      <c r="AP8" s="27"/>
      <c r="AQ8" s="28"/>
    </row>
    <row r="9" spans="1:43" ht="15">
      <c r="A9" s="44" t="s">
        <v>42</v>
      </c>
      <c r="B9" s="45" t="s">
        <v>60</v>
      </c>
      <c r="C9" s="46" t="s">
        <v>35</v>
      </c>
      <c r="D9" s="29">
        <v>0</v>
      </c>
      <c r="E9" s="29">
        <v>0</v>
      </c>
      <c r="F9" s="22">
        <f>SUM(D9:E9)</f>
        <v>0</v>
      </c>
      <c r="G9" s="36">
        <v>0</v>
      </c>
      <c r="H9" s="36">
        <v>0</v>
      </c>
      <c r="I9" s="37">
        <f>SUM(G9:H9)</f>
        <v>0</v>
      </c>
      <c r="J9" s="23">
        <v>0</v>
      </c>
      <c r="K9" s="24">
        <v>0</v>
      </c>
      <c r="L9" s="22">
        <f>SUM(J9:K9)</f>
        <v>0</v>
      </c>
      <c r="M9" s="29">
        <v>53.34</v>
      </c>
      <c r="N9" s="31">
        <v>59.66</v>
      </c>
      <c r="O9" s="30">
        <f>SUM(M9:N9)</f>
        <v>113</v>
      </c>
      <c r="P9" s="36">
        <v>0</v>
      </c>
      <c r="Q9" s="36">
        <v>8.36</v>
      </c>
      <c r="R9" s="37">
        <f>SUM(P9:Q9)</f>
        <v>8.36</v>
      </c>
      <c r="S9" s="29">
        <v>26.67</v>
      </c>
      <c r="T9" s="31">
        <v>110.2</v>
      </c>
      <c r="U9" s="37">
        <f>SUM(S9:T9)</f>
        <v>136.87</v>
      </c>
      <c r="V9" s="21">
        <v>0</v>
      </c>
      <c r="W9" s="25">
        <v>0</v>
      </c>
      <c r="X9" s="22">
        <f>SUM(V9:W9)</f>
        <v>0</v>
      </c>
      <c r="Y9" s="29">
        <v>26.67</v>
      </c>
      <c r="Z9" s="31">
        <v>79.8</v>
      </c>
      <c r="AA9" s="22">
        <f>SUM(Y9:Z9)</f>
        <v>106.47</v>
      </c>
      <c r="AB9" s="21">
        <v>0</v>
      </c>
      <c r="AC9" s="25">
        <v>0</v>
      </c>
      <c r="AD9" s="22">
        <v>0</v>
      </c>
      <c r="AE9" s="29">
        <f>106.68+133.35</f>
        <v>240.03</v>
      </c>
      <c r="AF9" s="31">
        <f>254.6+172.9</f>
        <v>427.5</v>
      </c>
      <c r="AG9" s="30">
        <f>SUM(AE9:AF9)</f>
        <v>667.53</v>
      </c>
      <c r="AH9" s="21">
        <v>0</v>
      </c>
      <c r="AI9" s="25">
        <v>0</v>
      </c>
      <c r="AJ9" s="22">
        <v>0</v>
      </c>
      <c r="AK9" s="21">
        <v>0</v>
      </c>
      <c r="AL9" s="25">
        <v>0</v>
      </c>
      <c r="AM9" s="22">
        <f>SUM(AK9:AL9)</f>
        <v>0</v>
      </c>
      <c r="AN9" s="26">
        <f t="shared" si="0"/>
        <v>346.71000000000004</v>
      </c>
      <c r="AO9" s="27">
        <f t="shared" si="1"/>
        <v>685.52</v>
      </c>
      <c r="AP9" s="27"/>
      <c r="AQ9" s="28"/>
    </row>
    <row r="10" spans="1:43" ht="15">
      <c r="A10" s="44" t="s">
        <v>67</v>
      </c>
      <c r="B10" s="45" t="s">
        <v>68</v>
      </c>
      <c r="C10" s="46" t="s">
        <v>35</v>
      </c>
      <c r="D10" s="29">
        <v>0</v>
      </c>
      <c r="E10" s="29">
        <v>0</v>
      </c>
      <c r="F10" s="22">
        <v>0</v>
      </c>
      <c r="G10" s="36">
        <v>0</v>
      </c>
      <c r="H10" s="36">
        <v>0</v>
      </c>
      <c r="I10" s="37">
        <v>0</v>
      </c>
      <c r="J10" s="23">
        <v>0</v>
      </c>
      <c r="K10" s="24">
        <v>0</v>
      </c>
      <c r="L10" s="22">
        <v>0</v>
      </c>
      <c r="M10" s="29">
        <v>0</v>
      </c>
      <c r="N10" s="31">
        <v>0</v>
      </c>
      <c r="O10" s="30">
        <v>0</v>
      </c>
      <c r="P10" s="36">
        <v>0</v>
      </c>
      <c r="Q10" s="36">
        <v>0</v>
      </c>
      <c r="R10" s="37">
        <v>0</v>
      </c>
      <c r="S10" s="29">
        <v>0</v>
      </c>
      <c r="T10" s="31">
        <v>0</v>
      </c>
      <c r="U10" s="37">
        <v>0</v>
      </c>
      <c r="V10" s="21">
        <v>0</v>
      </c>
      <c r="W10" s="25">
        <v>0</v>
      </c>
      <c r="X10" s="22">
        <v>0</v>
      </c>
      <c r="Y10" s="29">
        <v>0</v>
      </c>
      <c r="Z10" s="31">
        <v>0</v>
      </c>
      <c r="AA10" s="22">
        <v>0</v>
      </c>
      <c r="AB10" s="21">
        <v>0</v>
      </c>
      <c r="AC10" s="25">
        <v>0</v>
      </c>
      <c r="AD10" s="22">
        <v>0</v>
      </c>
      <c r="AE10" s="29">
        <v>0</v>
      </c>
      <c r="AF10" s="31">
        <v>0</v>
      </c>
      <c r="AG10" s="30">
        <v>0</v>
      </c>
      <c r="AH10" s="21">
        <v>26.67</v>
      </c>
      <c r="AI10" s="25">
        <v>181.07</v>
      </c>
      <c r="AJ10" s="22">
        <f>SUM(AH10:AI10)</f>
        <v>207.74</v>
      </c>
      <c r="AK10" s="21">
        <v>26.67</v>
      </c>
      <c r="AL10" s="25">
        <v>116.66</v>
      </c>
      <c r="AM10" s="22">
        <v>143.33</v>
      </c>
      <c r="AN10" s="26">
        <f t="shared" si="0"/>
        <v>53.34</v>
      </c>
      <c r="AO10" s="27">
        <f t="shared" si="1"/>
        <v>297.73</v>
      </c>
      <c r="AP10" s="27"/>
      <c r="AQ10" s="28"/>
    </row>
    <row r="11" spans="1:43" ht="15">
      <c r="A11" s="44" t="s">
        <v>43</v>
      </c>
      <c r="B11" s="45" t="s">
        <v>61</v>
      </c>
      <c r="C11" s="46" t="s">
        <v>36</v>
      </c>
      <c r="D11" s="29">
        <v>320.04</v>
      </c>
      <c r="E11" s="29">
        <v>624.21</v>
      </c>
      <c r="F11" s="22">
        <f>SUM(D11:E11)</f>
        <v>944.25</v>
      </c>
      <c r="G11" s="36">
        <v>0</v>
      </c>
      <c r="H11" s="36">
        <v>0</v>
      </c>
      <c r="I11" s="37">
        <f>SUM(G11:H11)</f>
        <v>0</v>
      </c>
      <c r="J11" s="23">
        <v>0</v>
      </c>
      <c r="K11" s="24">
        <v>1.9</v>
      </c>
      <c r="L11" s="22">
        <f>SUM(J11:K11)</f>
        <v>1.9</v>
      </c>
      <c r="M11" s="29">
        <v>0</v>
      </c>
      <c r="N11" s="31">
        <v>24.7</v>
      </c>
      <c r="O11" s="30">
        <f>SUM(M11:N11)</f>
        <v>24.7</v>
      </c>
      <c r="P11" s="36">
        <v>0</v>
      </c>
      <c r="Q11" s="36">
        <v>79.04</v>
      </c>
      <c r="R11" s="37">
        <f>SUM(P11:Q11)</f>
        <v>79.04</v>
      </c>
      <c r="S11" s="29">
        <v>26.67</v>
      </c>
      <c r="T11" s="31">
        <v>134.9</v>
      </c>
      <c r="U11" s="37">
        <f>SUM(S11:T11)</f>
        <v>161.57</v>
      </c>
      <c r="V11" s="21">
        <f>53.34+53.34+155.9+102.56</f>
        <v>365.14000000000004</v>
      </c>
      <c r="W11" s="25">
        <f>22.8+9.08</f>
        <v>31.880000000000003</v>
      </c>
      <c r="X11" s="22">
        <f>SUM(V11:W11)</f>
        <v>397.02000000000004</v>
      </c>
      <c r="Y11" s="29">
        <v>0</v>
      </c>
      <c r="Z11" s="31">
        <v>0</v>
      </c>
      <c r="AA11" s="22">
        <f>SUM(Y11:Z11)</f>
        <v>0</v>
      </c>
      <c r="AB11" s="21">
        <v>0</v>
      </c>
      <c r="AC11" s="25">
        <v>0</v>
      </c>
      <c r="AD11" s="22">
        <v>0</v>
      </c>
      <c r="AE11" s="29">
        <f>102.56+80.01+53.34</f>
        <v>235.91</v>
      </c>
      <c r="AF11" s="31">
        <v>15.2</v>
      </c>
      <c r="AG11" s="30">
        <f>SUM(AE11:AF11)</f>
        <v>251.10999999999999</v>
      </c>
      <c r="AH11" s="21">
        <f>80.01+26.67+155.9</f>
        <v>262.58000000000004</v>
      </c>
      <c r="AI11" s="25">
        <v>22.8</v>
      </c>
      <c r="AJ11" s="22">
        <f>SUM(AH11:AI11)</f>
        <v>285.38000000000005</v>
      </c>
      <c r="AK11" s="21">
        <v>0</v>
      </c>
      <c r="AL11" s="25">
        <v>40.51</v>
      </c>
      <c r="AM11" s="22">
        <v>40.51</v>
      </c>
      <c r="AN11" s="26">
        <f t="shared" si="0"/>
        <v>1210.3400000000001</v>
      </c>
      <c r="AO11" s="27">
        <f t="shared" si="1"/>
        <v>975.14</v>
      </c>
      <c r="AP11" s="27"/>
      <c r="AQ11" s="28"/>
    </row>
    <row r="12" spans="1:43" ht="15">
      <c r="A12" s="44" t="s">
        <v>44</v>
      </c>
      <c r="B12" s="45" t="s">
        <v>62</v>
      </c>
      <c r="C12" s="46" t="s">
        <v>37</v>
      </c>
      <c r="D12" s="29">
        <v>0</v>
      </c>
      <c r="E12" s="29">
        <v>0</v>
      </c>
      <c r="F12" s="22">
        <f>SUM(D12:E12)</f>
        <v>0</v>
      </c>
      <c r="G12" s="36">
        <v>0</v>
      </c>
      <c r="H12" s="36">
        <v>0</v>
      </c>
      <c r="I12" s="37">
        <f>SUM(G12:H12)</f>
        <v>0</v>
      </c>
      <c r="J12" s="23">
        <v>0</v>
      </c>
      <c r="K12" s="24">
        <v>0</v>
      </c>
      <c r="L12" s="22">
        <f>SUM(J12:K12)</f>
        <v>0</v>
      </c>
      <c r="M12" s="29">
        <v>0</v>
      </c>
      <c r="N12" s="31">
        <v>0</v>
      </c>
      <c r="O12" s="30">
        <f>SUM(M12:N12)</f>
        <v>0</v>
      </c>
      <c r="P12" s="36">
        <v>0</v>
      </c>
      <c r="Q12" s="36">
        <v>0</v>
      </c>
      <c r="R12" s="37">
        <v>0</v>
      </c>
      <c r="S12" s="29">
        <v>0</v>
      </c>
      <c r="T12" s="31">
        <v>0</v>
      </c>
      <c r="U12" s="37">
        <v>0</v>
      </c>
      <c r="V12" s="21">
        <v>0</v>
      </c>
      <c r="W12" s="25">
        <v>0</v>
      </c>
      <c r="X12" s="22">
        <v>0</v>
      </c>
      <c r="Y12" s="29">
        <v>0</v>
      </c>
      <c r="Z12" s="31">
        <v>0</v>
      </c>
      <c r="AA12" s="22">
        <f>SUM(Y12:Z12)</f>
        <v>0</v>
      </c>
      <c r="AB12" s="21">
        <v>0</v>
      </c>
      <c r="AC12" s="25">
        <v>0</v>
      </c>
      <c r="AD12" s="22">
        <v>0</v>
      </c>
      <c r="AE12" s="29">
        <v>0</v>
      </c>
      <c r="AF12" s="31">
        <v>0</v>
      </c>
      <c r="AG12" s="30">
        <v>0</v>
      </c>
      <c r="AH12" s="21">
        <v>0</v>
      </c>
      <c r="AI12" s="25">
        <v>0</v>
      </c>
      <c r="AJ12" s="22">
        <v>0</v>
      </c>
      <c r="AK12" s="21">
        <v>0</v>
      </c>
      <c r="AL12" s="25">
        <v>0</v>
      </c>
      <c r="AM12" s="22">
        <f>SUM(AK12:AL12)</f>
        <v>0</v>
      </c>
      <c r="AN12" s="26">
        <f t="shared" si="0"/>
        <v>0</v>
      </c>
      <c r="AO12" s="27">
        <f t="shared" si="1"/>
        <v>0</v>
      </c>
      <c r="AP12" s="27"/>
      <c r="AQ12" s="28"/>
    </row>
    <row r="13" spans="1:43" ht="26.25">
      <c r="A13" s="32" t="s">
        <v>38</v>
      </c>
      <c r="B13" s="35" t="s">
        <v>63</v>
      </c>
      <c r="C13" s="34" t="s">
        <v>39</v>
      </c>
      <c r="D13" s="29">
        <v>80.01</v>
      </c>
      <c r="E13" s="29">
        <v>77.14</v>
      </c>
      <c r="F13" s="22">
        <f>SUM(D13:E13)</f>
        <v>157.15</v>
      </c>
      <c r="G13" s="36">
        <v>0</v>
      </c>
      <c r="H13" s="36">
        <v>0</v>
      </c>
      <c r="I13" s="37">
        <f>SUM(G13:H13)</f>
        <v>0</v>
      </c>
      <c r="J13" s="23">
        <v>0</v>
      </c>
      <c r="K13" s="24">
        <v>38</v>
      </c>
      <c r="L13" s="22">
        <f>SUM(J13:K13)</f>
        <v>38</v>
      </c>
      <c r="M13" s="29">
        <v>0</v>
      </c>
      <c r="N13" s="31">
        <v>0</v>
      </c>
      <c r="O13" s="30">
        <f>SUM(M13:N13)</f>
        <v>0</v>
      </c>
      <c r="P13" s="36">
        <v>0</v>
      </c>
      <c r="Q13" s="36">
        <v>0</v>
      </c>
      <c r="R13" s="37">
        <f>SUM(P13:Q13)</f>
        <v>0</v>
      </c>
      <c r="S13" s="29">
        <v>26.66</v>
      </c>
      <c r="T13" s="31">
        <f>155.9+53.34</f>
        <v>209.24</v>
      </c>
      <c r="U13" s="37">
        <f>SUM(S13:T13)</f>
        <v>235.9</v>
      </c>
      <c r="V13" s="21">
        <v>0</v>
      </c>
      <c r="W13" s="25">
        <v>0</v>
      </c>
      <c r="X13" s="22">
        <f>SUM(V13:W13)</f>
        <v>0</v>
      </c>
      <c r="Y13" s="29">
        <v>0</v>
      </c>
      <c r="Z13" s="31">
        <v>0</v>
      </c>
      <c r="AA13" s="22">
        <f>SUM(Y13:Z13)</f>
        <v>0</v>
      </c>
      <c r="AB13" s="21">
        <v>0</v>
      </c>
      <c r="AC13" s="25">
        <v>0</v>
      </c>
      <c r="AD13" s="22">
        <v>0</v>
      </c>
      <c r="AE13" s="29">
        <f>133.35+26.67+467.7</f>
        <v>627.72</v>
      </c>
      <c r="AF13" s="31">
        <f>51.11+108.4</f>
        <v>159.51</v>
      </c>
      <c r="AG13" s="30">
        <f>SUM(AE13:AF13)</f>
        <v>787.23</v>
      </c>
      <c r="AH13" s="21">
        <v>0</v>
      </c>
      <c r="AI13" s="25">
        <v>0</v>
      </c>
      <c r="AJ13" s="22">
        <f>SUM(AH13:AI13)</f>
        <v>0</v>
      </c>
      <c r="AK13" s="21">
        <v>0</v>
      </c>
      <c r="AL13" s="25">
        <v>0</v>
      </c>
      <c r="AM13" s="22">
        <f>SUM(AK13:AL13)</f>
        <v>0</v>
      </c>
      <c r="AN13" s="26">
        <f t="shared" si="0"/>
        <v>734.39</v>
      </c>
      <c r="AO13" s="27">
        <f t="shared" si="1"/>
        <v>483.89</v>
      </c>
      <c r="AP13" s="27"/>
      <c r="AQ13" s="28"/>
    </row>
    <row r="14" spans="1:43" ht="30" customHeight="1">
      <c r="A14" s="32" t="s">
        <v>45</v>
      </c>
      <c r="B14" s="35" t="s">
        <v>64</v>
      </c>
      <c r="C14" s="34" t="s">
        <v>46</v>
      </c>
      <c r="D14" s="29">
        <v>0</v>
      </c>
      <c r="E14" s="29">
        <v>0</v>
      </c>
      <c r="F14" s="22">
        <f>SUM(D14:E14)</f>
        <v>0</v>
      </c>
      <c r="G14" s="36">
        <v>0</v>
      </c>
      <c r="H14" s="36">
        <v>0</v>
      </c>
      <c r="I14" s="37">
        <f>SUM(G14:H14)</f>
        <v>0</v>
      </c>
      <c r="J14" s="23">
        <v>0</v>
      </c>
      <c r="K14" s="24">
        <v>0</v>
      </c>
      <c r="L14" s="22">
        <f>SUM(J14:K14)</f>
        <v>0</v>
      </c>
      <c r="M14" s="29">
        <v>0</v>
      </c>
      <c r="N14" s="31">
        <v>0</v>
      </c>
      <c r="O14" s="30">
        <f>SUM(M14:N14)</f>
        <v>0</v>
      </c>
      <c r="P14" s="36">
        <v>80.01</v>
      </c>
      <c r="Q14" s="36">
        <v>0</v>
      </c>
      <c r="R14" s="37">
        <f>SUM(P14:Q14)</f>
        <v>80.01</v>
      </c>
      <c r="S14" s="29">
        <v>53.34</v>
      </c>
      <c r="T14" s="31">
        <v>0</v>
      </c>
      <c r="U14" s="37">
        <f>SUM(S14:T14)</f>
        <v>53.34</v>
      </c>
      <c r="V14" s="21">
        <v>106.68</v>
      </c>
      <c r="W14" s="25">
        <f>8.55+252.13</f>
        <v>260.68</v>
      </c>
      <c r="X14" s="22">
        <f>SUM(V14:W14)</f>
        <v>367.36</v>
      </c>
      <c r="Y14" s="29">
        <v>26.67</v>
      </c>
      <c r="Z14" s="31">
        <v>0</v>
      </c>
      <c r="AA14" s="22">
        <f>SUM(Y14:Z14)</f>
        <v>26.67</v>
      </c>
      <c r="AB14" s="21">
        <v>0</v>
      </c>
      <c r="AC14" s="25">
        <v>0</v>
      </c>
      <c r="AD14" s="22">
        <v>0</v>
      </c>
      <c r="AE14" s="29">
        <v>445.15</v>
      </c>
      <c r="AF14" s="31">
        <v>0</v>
      </c>
      <c r="AG14" s="30">
        <f>SUM(AE14:AF14)</f>
        <v>445.15</v>
      </c>
      <c r="AH14" s="21">
        <v>0</v>
      </c>
      <c r="AI14" s="25">
        <v>0</v>
      </c>
      <c r="AJ14" s="22">
        <f>SUM(AH14:AI14)</f>
        <v>0</v>
      </c>
      <c r="AK14" s="21">
        <v>53.34</v>
      </c>
      <c r="AL14" s="25">
        <v>0</v>
      </c>
      <c r="AM14" s="22">
        <v>53.34</v>
      </c>
      <c r="AN14" s="26">
        <f t="shared" si="0"/>
        <v>765.19</v>
      </c>
      <c r="AO14" s="27">
        <f t="shared" si="1"/>
        <v>260.68</v>
      </c>
      <c r="AP14" s="27"/>
      <c r="AQ14" s="28"/>
    </row>
    <row r="15" spans="1:43" ht="15">
      <c r="A15" s="44" t="s">
        <v>48</v>
      </c>
      <c r="B15" s="45" t="s">
        <v>49</v>
      </c>
      <c r="C15" s="46" t="s">
        <v>50</v>
      </c>
      <c r="D15" s="29">
        <v>0</v>
      </c>
      <c r="E15" s="29">
        <v>58.9</v>
      </c>
      <c r="F15" s="22">
        <f>D15+E15</f>
        <v>58.9</v>
      </c>
      <c r="G15" s="36">
        <v>0</v>
      </c>
      <c r="H15" s="36">
        <v>19</v>
      </c>
      <c r="I15" s="37">
        <f>G15+H15</f>
        <v>19</v>
      </c>
      <c r="J15" s="23">
        <v>365.14</v>
      </c>
      <c r="K15" s="24">
        <v>361</v>
      </c>
      <c r="L15" s="22">
        <f>J15+K15</f>
        <v>726.14</v>
      </c>
      <c r="M15" s="29">
        <v>391.81</v>
      </c>
      <c r="N15" s="31">
        <v>426.55</v>
      </c>
      <c r="O15" s="30">
        <v>818.36</v>
      </c>
      <c r="P15" s="36">
        <v>209.24</v>
      </c>
      <c r="Q15" s="36">
        <v>180.5</v>
      </c>
      <c r="R15" s="37">
        <v>389.74</v>
      </c>
      <c r="S15" s="29">
        <v>391.81</v>
      </c>
      <c r="T15" s="31">
        <v>442.7</v>
      </c>
      <c r="U15" s="37">
        <v>834.51</v>
      </c>
      <c r="V15" s="21">
        <v>155.9</v>
      </c>
      <c r="W15" s="25">
        <v>180.5</v>
      </c>
      <c r="X15" s="22">
        <v>336.4</v>
      </c>
      <c r="Y15" s="29">
        <v>0</v>
      </c>
      <c r="Z15" s="31">
        <v>0</v>
      </c>
      <c r="AA15" s="22">
        <v>0</v>
      </c>
      <c r="AB15" s="21">
        <v>0</v>
      </c>
      <c r="AC15" s="25">
        <v>0</v>
      </c>
      <c r="AD15" s="22">
        <v>0</v>
      </c>
      <c r="AE15" s="29">
        <v>0</v>
      </c>
      <c r="AF15" s="31">
        <v>0</v>
      </c>
      <c r="AG15" s="30">
        <v>0</v>
      </c>
      <c r="AH15" s="21">
        <v>521.04</v>
      </c>
      <c r="AI15" s="25">
        <v>0</v>
      </c>
      <c r="AJ15" s="22">
        <v>521.04</v>
      </c>
      <c r="AK15" s="21">
        <v>155.9</v>
      </c>
      <c r="AL15" s="25">
        <v>193.8</v>
      </c>
      <c r="AM15" s="22">
        <v>349.70000000000005</v>
      </c>
      <c r="AN15" s="26">
        <f t="shared" si="0"/>
        <v>2190.84</v>
      </c>
      <c r="AO15" s="27">
        <f t="shared" si="1"/>
        <v>1862.95</v>
      </c>
      <c r="AP15" s="27"/>
      <c r="AQ15" s="28"/>
    </row>
    <row r="16" spans="1:43" ht="15">
      <c r="A16" s="44" t="s">
        <v>51</v>
      </c>
      <c r="B16" s="45" t="s">
        <v>52</v>
      </c>
      <c r="C16" s="46" t="s">
        <v>53</v>
      </c>
      <c r="D16" s="29">
        <v>0</v>
      </c>
      <c r="E16" s="29">
        <v>0</v>
      </c>
      <c r="F16" s="22">
        <f>D16+E16</f>
        <v>0</v>
      </c>
      <c r="G16" s="36">
        <v>0</v>
      </c>
      <c r="H16" s="36">
        <v>0</v>
      </c>
      <c r="I16" s="37">
        <f>G16+H16</f>
        <v>0</v>
      </c>
      <c r="J16" s="23">
        <v>0</v>
      </c>
      <c r="K16" s="24">
        <v>0</v>
      </c>
      <c r="L16" s="22">
        <f>J16+K16</f>
        <v>0</v>
      </c>
      <c r="M16" s="29">
        <v>0</v>
      </c>
      <c r="N16" s="31">
        <v>0</v>
      </c>
      <c r="O16" s="30">
        <v>0</v>
      </c>
      <c r="P16" s="36">
        <v>0</v>
      </c>
      <c r="Q16" s="36">
        <v>0</v>
      </c>
      <c r="R16" s="37">
        <v>0</v>
      </c>
      <c r="S16" s="29">
        <v>0</v>
      </c>
      <c r="T16" s="31">
        <v>0</v>
      </c>
      <c r="U16" s="37">
        <v>0</v>
      </c>
      <c r="V16" s="21">
        <v>0</v>
      </c>
      <c r="W16" s="25">
        <v>0</v>
      </c>
      <c r="X16" s="22">
        <v>0</v>
      </c>
      <c r="Y16" s="29">
        <v>0</v>
      </c>
      <c r="Z16" s="31">
        <v>0</v>
      </c>
      <c r="AA16" s="22">
        <v>0</v>
      </c>
      <c r="AB16" s="21">
        <v>0</v>
      </c>
      <c r="AC16" s="25">
        <v>0</v>
      </c>
      <c r="AD16" s="22">
        <v>0</v>
      </c>
      <c r="AE16" s="29">
        <v>0</v>
      </c>
      <c r="AF16" s="31">
        <v>0</v>
      </c>
      <c r="AG16" s="30">
        <v>0</v>
      </c>
      <c r="AH16" s="21">
        <v>0</v>
      </c>
      <c r="AI16" s="25">
        <v>0</v>
      </c>
      <c r="AJ16" s="22">
        <f>SUM(AH16:AI16)</f>
        <v>0</v>
      </c>
      <c r="AK16" s="21">
        <v>0</v>
      </c>
      <c r="AL16" s="25">
        <v>0</v>
      </c>
      <c r="AM16" s="22">
        <f>SUM(AK16:AL16)</f>
        <v>0</v>
      </c>
      <c r="AN16" s="26">
        <f t="shared" si="0"/>
        <v>0</v>
      </c>
      <c r="AO16" s="27">
        <f t="shared" si="1"/>
        <v>0</v>
      </c>
      <c r="AP16" s="27"/>
      <c r="AQ16" s="28"/>
    </row>
    <row r="17" spans="1:43" ht="15">
      <c r="A17" s="44" t="s">
        <v>54</v>
      </c>
      <c r="B17" s="45" t="s">
        <v>55</v>
      </c>
      <c r="C17" s="46" t="s">
        <v>56</v>
      </c>
      <c r="D17" s="29">
        <v>0</v>
      </c>
      <c r="E17" s="29">
        <v>0</v>
      </c>
      <c r="F17" s="22">
        <f>D17+E17</f>
        <v>0</v>
      </c>
      <c r="G17" s="36">
        <v>0</v>
      </c>
      <c r="H17" s="36">
        <v>0</v>
      </c>
      <c r="I17" s="37">
        <f>G17+H17</f>
        <v>0</v>
      </c>
      <c r="J17" s="23">
        <v>0</v>
      </c>
      <c r="K17" s="24">
        <v>0</v>
      </c>
      <c r="L17" s="22">
        <f>J17+K17</f>
        <v>0</v>
      </c>
      <c r="M17" s="29">
        <v>0</v>
      </c>
      <c r="N17" s="31">
        <v>0</v>
      </c>
      <c r="O17" s="30">
        <v>0</v>
      </c>
      <c r="P17" s="36">
        <v>0</v>
      </c>
      <c r="Q17" s="36">
        <v>63.65</v>
      </c>
      <c r="R17" s="37">
        <v>63.65</v>
      </c>
      <c r="S17" s="29">
        <v>0</v>
      </c>
      <c r="T17" s="31">
        <v>62.7</v>
      </c>
      <c r="U17" s="37">
        <v>62.7</v>
      </c>
      <c r="V17" s="21">
        <v>0</v>
      </c>
      <c r="W17" s="25">
        <v>21.28</v>
      </c>
      <c r="X17" s="22">
        <v>21.28</v>
      </c>
      <c r="Y17" s="29">
        <v>0</v>
      </c>
      <c r="Z17" s="31">
        <v>0</v>
      </c>
      <c r="AA17" s="22">
        <v>0</v>
      </c>
      <c r="AB17" s="21">
        <v>467.7</v>
      </c>
      <c r="AC17" s="25">
        <v>435.1</v>
      </c>
      <c r="AD17" s="22">
        <v>902.8</v>
      </c>
      <c r="AE17" s="29">
        <v>0</v>
      </c>
      <c r="AF17" s="31">
        <v>0</v>
      </c>
      <c r="AG17" s="30">
        <v>0</v>
      </c>
      <c r="AH17" s="21">
        <v>0</v>
      </c>
      <c r="AI17" s="25">
        <v>0</v>
      </c>
      <c r="AJ17" s="22">
        <f>SUM(AH17:AI17)</f>
        <v>0</v>
      </c>
      <c r="AK17" s="21">
        <v>0</v>
      </c>
      <c r="AL17" s="25">
        <v>0</v>
      </c>
      <c r="AM17" s="22">
        <f>SUM(AK17:AL17)</f>
        <v>0</v>
      </c>
      <c r="AN17" s="26">
        <f t="shared" si="0"/>
        <v>467.7</v>
      </c>
      <c r="AO17" s="27">
        <f t="shared" si="1"/>
        <v>582.73</v>
      </c>
      <c r="AP17" s="27"/>
      <c r="AQ17" s="28"/>
    </row>
    <row r="18" spans="1:43" ht="15.75" customHeight="1" thickBot="1">
      <c r="A18" s="49" t="s">
        <v>57</v>
      </c>
      <c r="B18" s="50" t="s">
        <v>58</v>
      </c>
      <c r="C18" s="51" t="s">
        <v>59</v>
      </c>
      <c r="D18" s="53">
        <v>0</v>
      </c>
      <c r="E18" s="54">
        <v>0</v>
      </c>
      <c r="F18" s="55">
        <f>D18+E18</f>
        <v>0</v>
      </c>
      <c r="G18" s="56">
        <v>0</v>
      </c>
      <c r="H18" s="56">
        <v>0</v>
      </c>
      <c r="I18" s="57">
        <f>G18+H18</f>
        <v>0</v>
      </c>
      <c r="J18" s="58">
        <v>80.01</v>
      </c>
      <c r="K18" s="59">
        <v>35.4</v>
      </c>
      <c r="L18" s="55">
        <f>J18+K18</f>
        <v>115.41</v>
      </c>
      <c r="M18" s="54">
        <v>0</v>
      </c>
      <c r="N18" s="60">
        <v>0</v>
      </c>
      <c r="O18" s="61">
        <v>0</v>
      </c>
      <c r="P18" s="56">
        <v>0</v>
      </c>
      <c r="Q18" s="56">
        <v>0</v>
      </c>
      <c r="R18" s="57">
        <v>0</v>
      </c>
      <c r="S18" s="54">
        <v>0</v>
      </c>
      <c r="T18" s="60">
        <v>20.55</v>
      </c>
      <c r="U18" s="61">
        <v>20.55</v>
      </c>
      <c r="V18" s="54">
        <v>53.34</v>
      </c>
      <c r="W18" s="60">
        <v>41.6</v>
      </c>
      <c r="X18" s="55">
        <v>94.94</v>
      </c>
      <c r="Y18" s="54">
        <v>0</v>
      </c>
      <c r="Z18" s="60">
        <v>0</v>
      </c>
      <c r="AA18" s="61">
        <v>0</v>
      </c>
      <c r="AB18" s="62">
        <v>311.8</v>
      </c>
      <c r="AC18" s="63">
        <v>40.6</v>
      </c>
      <c r="AD18" s="55">
        <v>352.40000000000003</v>
      </c>
      <c r="AE18" s="54">
        <v>365.14</v>
      </c>
      <c r="AF18" s="54">
        <v>412.98</v>
      </c>
      <c r="AG18" s="61">
        <v>0</v>
      </c>
      <c r="AH18" s="54">
        <v>293.37</v>
      </c>
      <c r="AI18" s="60">
        <v>53.47</v>
      </c>
      <c r="AJ18" s="55">
        <v>346.84000000000003</v>
      </c>
      <c r="AK18" s="54">
        <v>53.34</v>
      </c>
      <c r="AL18" s="60">
        <v>14.25</v>
      </c>
      <c r="AM18" s="61">
        <v>67.59</v>
      </c>
      <c r="AN18" s="26">
        <f t="shared" si="0"/>
        <v>1156.9999999999998</v>
      </c>
      <c r="AO18" s="27">
        <f t="shared" si="1"/>
        <v>618.85</v>
      </c>
      <c r="AP18" s="64"/>
      <c r="AQ18" s="52"/>
    </row>
    <row r="19" spans="1:3" ht="15.75" thickTop="1">
      <c r="A19" s="48"/>
      <c r="B19" s="38"/>
      <c r="C19" s="65"/>
    </row>
    <row r="20" ht="15">
      <c r="J20" s="23"/>
    </row>
    <row r="22" ht="15">
      <c r="A22" s="47"/>
    </row>
    <row r="23" ht="15">
      <c r="A23" s="47"/>
    </row>
    <row r="24" ht="15">
      <c r="A24" s="47"/>
    </row>
  </sheetData>
  <sheetProtection/>
  <mergeCells count="14"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AN5:A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A31" sqref="A31"/>
    </sheetView>
  </sheetViews>
  <sheetFormatPr defaultColWidth="11.421875" defaultRowHeight="15"/>
  <cols>
    <col min="2" max="2" width="27.8515625" style="0" customWidth="1"/>
    <col min="3" max="3" width="21.28125" style="0" customWidth="1"/>
    <col min="4" max="4" width="15.28125" style="0" customWidth="1"/>
    <col min="5" max="5" width="27.00390625" style="0" customWidth="1"/>
    <col min="6" max="6" width="17.421875" style="0" customWidth="1"/>
  </cols>
  <sheetData>
    <row r="2" ht="15">
      <c r="B2" s="41" t="s">
        <v>20</v>
      </c>
    </row>
    <row r="3" spans="1:6" ht="15">
      <c r="A3" s="39"/>
      <c r="B3" s="42" t="s">
        <v>25</v>
      </c>
      <c r="C3" s="42" t="s">
        <v>26</v>
      </c>
      <c r="D3" s="42" t="s">
        <v>27</v>
      </c>
      <c r="E3" s="42" t="s">
        <v>28</v>
      </c>
      <c r="F3" s="42" t="s">
        <v>29</v>
      </c>
    </row>
    <row r="4" spans="1:6" ht="15">
      <c r="A4" s="43" t="s">
        <v>21</v>
      </c>
      <c r="B4" s="39"/>
      <c r="C4" s="39"/>
      <c r="D4" s="40" t="s">
        <v>31</v>
      </c>
      <c r="E4" s="40" t="s">
        <v>30</v>
      </c>
      <c r="F4" s="39"/>
    </row>
    <row r="5" spans="1:6" ht="15">
      <c r="A5" s="43" t="s">
        <v>22</v>
      </c>
      <c r="B5" s="39"/>
      <c r="C5" s="39"/>
      <c r="D5" s="39"/>
      <c r="E5" s="39"/>
      <c r="F5" s="39"/>
    </row>
    <row r="6" spans="1:6" ht="15">
      <c r="A6" s="43" t="s">
        <v>23</v>
      </c>
      <c r="B6" s="39"/>
      <c r="C6" s="39"/>
      <c r="D6" s="39"/>
      <c r="E6" s="39"/>
      <c r="F6" s="39"/>
    </row>
    <row r="7" spans="1:6" ht="15">
      <c r="A7" s="43" t="s">
        <v>24</v>
      </c>
      <c r="B7" s="39"/>
      <c r="C7" s="39"/>
      <c r="D7" s="39"/>
      <c r="E7" s="39"/>
      <c r="F7" s="39"/>
    </row>
    <row r="31" ht="15">
      <c r="A31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B19" sqref="B19"/>
    </sheetView>
  </sheetViews>
  <sheetFormatPr defaultColWidth="11.421875" defaultRowHeight="15"/>
  <cols>
    <col min="2" max="2" width="23.140625" style="0" customWidth="1"/>
    <col min="3" max="3" width="14.57421875" style="0" customWidth="1"/>
    <col min="4" max="4" width="19.140625" style="0" customWidth="1"/>
    <col min="5" max="5" width="17.140625" style="0" customWidth="1"/>
  </cols>
  <sheetData>
    <row r="2" ht="15">
      <c r="B2" s="41" t="s">
        <v>20</v>
      </c>
    </row>
    <row r="3" spans="2:5" ht="15">
      <c r="B3" s="42" t="s">
        <v>32</v>
      </c>
      <c r="C3" s="42" t="s">
        <v>26</v>
      </c>
      <c r="D3" s="42" t="s">
        <v>27</v>
      </c>
      <c r="E3" s="42" t="s">
        <v>29</v>
      </c>
    </row>
    <row r="4" spans="2:5" ht="15">
      <c r="B4" s="39"/>
      <c r="C4" s="39"/>
      <c r="D4" s="40" t="s">
        <v>31</v>
      </c>
      <c r="E4" s="39"/>
    </row>
    <row r="5" spans="2:5" ht="15">
      <c r="B5" s="39"/>
      <c r="C5" s="39"/>
      <c r="D5" s="39"/>
      <c r="E5" s="39"/>
    </row>
    <row r="6" spans="2:5" ht="15">
      <c r="B6" s="39"/>
      <c r="C6" s="39"/>
      <c r="D6" s="39"/>
      <c r="E6" s="39"/>
    </row>
    <row r="7" spans="2:5" ht="15">
      <c r="B7" s="39"/>
      <c r="C7" s="39"/>
      <c r="D7" s="39"/>
      <c r="E7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dcterms:created xsi:type="dcterms:W3CDTF">2018-12-13T11:35:10Z</dcterms:created>
  <dcterms:modified xsi:type="dcterms:W3CDTF">2022-04-05T08:01:26Z</dcterms:modified>
  <cp:category/>
  <cp:version/>
  <cp:contentType/>
  <cp:contentStatus/>
</cp:coreProperties>
</file>